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46" windowWidth="1711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<sst xmlns="http://schemas.openxmlformats.org/spreadsheetml/2006/main" count="51" uniqueCount="40">
  <si>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Central Body</t>
  </si>
  <si>
    <t>Sidereal Day</t>
  </si>
  <si>
    <t>(sec)</t>
  </si>
  <si>
    <t>(km)</t>
  </si>
  <si>
    <t>Other</t>
  </si>
  <si>
    <t>Mercury</t>
  </si>
  <si>
    <t>Venus</t>
  </si>
  <si>
    <t>Earth</t>
  </si>
  <si>
    <t>Moon</t>
  </si>
  <si>
    <t>Mars</t>
  </si>
  <si>
    <t>Jupiter</t>
  </si>
  <si>
    <t>Saturn</t>
  </si>
  <si>
    <t>Uranus</t>
  </si>
  <si>
    <t>Neptune</t>
  </si>
  <si>
    <t>Pluto</t>
  </si>
  <si>
    <t>User inputs in Orange</t>
  </si>
  <si>
    <t>Radius</t>
  </si>
  <si>
    <t>J2</t>
  </si>
  <si>
    <t xml:space="preserve">   Phobos</t>
  </si>
  <si>
    <t xml:space="preserve">   Deimos</t>
  </si>
  <si>
    <t xml:space="preserve">   Europa</t>
  </si>
  <si>
    <t xml:space="preserve">   Io</t>
  </si>
  <si>
    <r>
      <t>(km</t>
    </r>
    <r>
      <rPr>
        <b/>
        <vertAlign val="superscript"/>
        <sz val="10"/>
        <rFont val="Arial"/>
        <family val="2"/>
      </rPr>
      <t>3.5</t>
    </r>
    <r>
      <rPr>
        <b/>
        <sz val="10"/>
        <rFont val="Arial"/>
        <family val="2"/>
      </rPr>
      <t>/sid day)</t>
    </r>
  </si>
  <si>
    <r>
      <t>K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</si>
  <si>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>2</t>
    </r>
  </si>
  <si>
    <r>
      <t>(km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/sid day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</si>
  <si>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Table 10-16. Repeating Ground Track Parameters for Representative Central Bodies</t>
  </si>
  <si>
    <t>Mass of 'Other' Central Body (kg)</t>
  </si>
  <si>
    <t>Constants and Conversion Factors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</si>
  <si>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</si>
  <si>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</si>
  <si>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See text for explanation.</t>
  </si>
  <si>
    <t>Implemented by Kyungmo Koo, and Anthony Shao, Microcosm. Contact: bookproject@smad.com</t>
  </si>
  <si>
    <t>sec</t>
  </si>
  <si>
    <t>μ</t>
  </si>
  <si>
    <r>
      <t>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</si>
  <si>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Version 1. August 15, 2010. copyright, 2010, Microcosm, Inc.</t>
  </si>
  <si>
    <t>N/A</t>
  </si>
  <si>
    <t>Input a mass in cell I25 if you use the 'Other' central body</t>
  </si>
  <si>
    <t>Earth Sidereal 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</si>
</sst>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0000E+00"/>
    <numFmt numFmtId="167" formatCode="0.000000E+00"/>
    <numFmt numFmtId="168" formatCode="0.00000000E+00"/>
    <numFmt numFmtId="169" formatCode="0.000000000E+00"/>
    <numFmt numFmtId="170" formatCode="0.0000E+00"/>
    <numFmt numFmtId="171" formatCode="0.0000000E+00"/>
    <numFmt numFmtId="172" formatCode="#,##0.0000"/>
  </numFmts>
  <fonts count="16">
    <font>
      <sz val="10"/>
      <name val="Arial"/>
      <family val="0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b/>
      <sz val="10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Geneva"/>
      <family val="0"/>
    </font>
    <font>
      <i/>
      <sz val="10"/>
      <name val="Arial"/>
      <family val="2"/>
    </font>
    <font>
      <b/>
      <sz val="10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70" fontId="0" fillId="0" borderId="4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/>
    </xf>
    <xf numFmtId="167" fontId="0" fillId="0" borderId="6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11" fontId="0" fillId="6" borderId="7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7" fontId="0" fillId="0" borderId="9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6" fontId="0" fillId="0" borderId="17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4" borderId="8" xfId="0" applyFont="1" applyFill="1" applyBorder="1" applyAlignment="1">
      <alignment/>
    </xf>
    <xf numFmtId="0" fontId="0" fillId="0" borderId="19" xfId="0" applyFont="1" applyBorder="1" applyAlignment="1">
      <alignment/>
    </xf>
    <xf numFmtId="172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66" fontId="5" fillId="8" borderId="7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71" fontId="0" fillId="0" borderId="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1" fontId="0" fillId="6" borderId="19" xfId="0" applyNumberFormat="1" applyFill="1" applyBorder="1" applyAlignment="1">
      <alignment horizontal="center"/>
    </xf>
    <xf numFmtId="170" fontId="0" fillId="0" borderId="6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0" fontId="0" fillId="6" borderId="7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2" fontId="5" fillId="7" borderId="27" xfId="0" applyNumberFormat="1" applyFont="1" applyFill="1" applyBorder="1" applyAlignment="1">
      <alignment horizontal="left"/>
    </xf>
    <xf numFmtId="2" fontId="5" fillId="7" borderId="28" xfId="0" applyNumberFormat="1" applyFont="1" applyFill="1" applyBorder="1" applyAlignment="1">
      <alignment horizontal="left"/>
    </xf>
    <xf numFmtId="2" fontId="5" fillId="7" borderId="19" xfId="0" applyNumberFormat="1" applyFont="1" applyFill="1" applyBorder="1" applyAlignment="1">
      <alignment horizontal="left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11.140625" style="2" customWidth="1"/>
    <col min="3" max="3" width="15.57421875" style="2" customWidth="1"/>
    <col min="4" max="4" width="17.00390625" style="2" customWidth="1"/>
    <col min="5" max="5" width="14.8515625" style="2" customWidth="1"/>
    <col min="6" max="6" width="11.28125" style="2" customWidth="1"/>
    <col min="7" max="7" width="17.7109375" style="2" customWidth="1"/>
    <col min="8" max="8" width="13.8515625" style="2" bestFit="1" customWidth="1"/>
    <col min="9" max="9" width="14.28125" style="2" customWidth="1"/>
    <col min="10" max="10" width="14.00390625" style="2" customWidth="1"/>
    <col min="11" max="16384" width="9.140625" style="2" customWidth="1"/>
  </cols>
  <sheetData>
    <row r="1" spans="1:9" ht="12.75">
      <c r="A1" s="1" t="s">
        <v>26</v>
      </c>
      <c r="G1" s="62" t="s">
        <v>28</v>
      </c>
      <c r="H1" s="63"/>
      <c r="I1" s="64"/>
    </row>
    <row r="2" spans="1:9" ht="14.25">
      <c r="A2" s="3" t="s">
        <v>32</v>
      </c>
      <c r="G2" s="36" t="s">
        <v>29</v>
      </c>
      <c r="H2" s="35">
        <v>6.67428E-20</v>
      </c>
      <c r="I2" s="37" t="s">
        <v>30</v>
      </c>
    </row>
    <row r="3" spans="1:9" ht="13.5" thickBot="1">
      <c r="A3" s="4" t="s">
        <v>36</v>
      </c>
      <c r="G3" s="38" t="s">
        <v>39</v>
      </c>
      <c r="H3" s="56">
        <v>86164.1004</v>
      </c>
      <c r="I3" s="39" t="s">
        <v>33</v>
      </c>
    </row>
    <row r="4" ht="12.75">
      <c r="A4" s="25" t="s">
        <v>31</v>
      </c>
    </row>
    <row r="5" ht="13.5" thickBot="1">
      <c r="A5" s="5"/>
    </row>
    <row r="6" spans="1:4" ht="12.75">
      <c r="A6" s="72" t="s">
        <v>15</v>
      </c>
      <c r="B6" s="73"/>
      <c r="C6" s="73"/>
      <c r="D6" s="74"/>
    </row>
    <row r="7" spans="1:4" ht="13.5" thickBot="1">
      <c r="A7" s="69" t="s">
        <v>38</v>
      </c>
      <c r="B7" s="70"/>
      <c r="C7" s="70"/>
      <c r="D7" s="71"/>
    </row>
    <row r="8" ht="13.5" thickBot="1"/>
    <row r="9" spans="1:8" ht="15" customHeight="1">
      <c r="A9" s="65" t="s">
        <v>0</v>
      </c>
      <c r="B9" s="7" t="s">
        <v>16</v>
      </c>
      <c r="C9" s="7" t="s">
        <v>1</v>
      </c>
      <c r="D9" s="44" t="s">
        <v>34</v>
      </c>
      <c r="E9" s="42" t="s">
        <v>34</v>
      </c>
      <c r="F9" s="6" t="s">
        <v>17</v>
      </c>
      <c r="G9" s="28" t="s">
        <v>23</v>
      </c>
      <c r="H9" s="29" t="s">
        <v>24</v>
      </c>
    </row>
    <row r="10" spans="1:8" ht="15.75" customHeight="1" thickBot="1">
      <c r="A10" s="66"/>
      <c r="B10" s="30" t="s">
        <v>3</v>
      </c>
      <c r="C10" s="30" t="s">
        <v>2</v>
      </c>
      <c r="D10" s="45" t="s">
        <v>35</v>
      </c>
      <c r="E10" s="43" t="s">
        <v>25</v>
      </c>
      <c r="F10" s="31"/>
      <c r="G10" s="32" t="s">
        <v>3</v>
      </c>
      <c r="H10" s="33" t="s">
        <v>22</v>
      </c>
    </row>
    <row r="11" spans="1:8" ht="12.75">
      <c r="A11" s="27" t="s">
        <v>5</v>
      </c>
      <c r="B11" s="15">
        <v>2439.7</v>
      </c>
      <c r="C11" s="17">
        <v>5067032</v>
      </c>
      <c r="D11" s="47">
        <v>22032.1</v>
      </c>
      <c r="E11" s="17">
        <f>D11*C11^2</f>
        <v>5.6567005386510566E+17</v>
      </c>
      <c r="F11" s="16">
        <f>0.00006</f>
        <v>6E-05</v>
      </c>
      <c r="G11" s="17">
        <f>E11^(1/3)*(2*PI()/(C11/$H$3))^(-2/3)</f>
        <v>3672986.592816281</v>
      </c>
      <c r="H11" s="26">
        <f>0.75*F11*SQRT(E11)*B11^2</f>
        <v>201449855511.39627</v>
      </c>
    </row>
    <row r="12" spans="1:8" ht="12.75">
      <c r="A12" s="18" t="s">
        <v>6</v>
      </c>
      <c r="B12" s="8">
        <v>6051.8</v>
      </c>
      <c r="C12" s="11">
        <v>20996060</v>
      </c>
      <c r="D12" s="46">
        <v>324858.5917</v>
      </c>
      <c r="E12" s="17">
        <f aca="true" t="shared" si="0" ref="E12:E25">D12*C12^2</f>
        <v>1.4320888638292032E+20</v>
      </c>
      <c r="F12" s="10">
        <v>4.458E-06</v>
      </c>
      <c r="G12" s="17">
        <f>E12^(1/3)*(2*PI()/(C12/$H$3))^(-2/3)</f>
        <v>59943814.41293782</v>
      </c>
      <c r="H12" s="19">
        <f aca="true" t="shared" si="1" ref="H12:H22">0.75*F12*SQRT(E12)*B12^2</f>
        <v>1465397496903.6958</v>
      </c>
    </row>
    <row r="13" spans="1:8" ht="12.75">
      <c r="A13" s="20" t="s">
        <v>7</v>
      </c>
      <c r="B13" s="40">
        <v>6378.1366</v>
      </c>
      <c r="C13" s="53">
        <f>H3</f>
        <v>86164.1004</v>
      </c>
      <c r="D13" s="46">
        <v>398600.4356</v>
      </c>
      <c r="E13" s="75">
        <f>D13*C13^2</f>
        <v>2959310160023931.5</v>
      </c>
      <c r="F13" s="10">
        <v>0.0010826359</v>
      </c>
      <c r="G13" s="55">
        <f>E13^(1/3)*(2*PI()/(C13/$H$3))^(-2/3)</f>
        <v>42164.17263516546</v>
      </c>
      <c r="H13" s="19">
        <f>0.75*F13*SQRT(E13)*B13^2</f>
        <v>1796910980660.424</v>
      </c>
    </row>
    <row r="14" spans="1:8" ht="12.75">
      <c r="A14" s="20" t="s">
        <v>8</v>
      </c>
      <c r="B14" s="8">
        <v>1738.1</v>
      </c>
      <c r="C14" s="11">
        <v>2360591</v>
      </c>
      <c r="D14" s="48">
        <v>4902.80015</v>
      </c>
      <c r="E14" s="17">
        <f t="shared" si="0"/>
        <v>27320313886969370</v>
      </c>
      <c r="F14" s="10">
        <v>0.0002027</v>
      </c>
      <c r="G14" s="17">
        <f>E14^(1/3)*(2*PI()/(C14/$H$3))^(-2/3)</f>
        <v>803843.6312649753</v>
      </c>
      <c r="H14" s="19">
        <f>0.75*F14*SQRT(E14)*B14^2</f>
        <v>75911465123.92854</v>
      </c>
    </row>
    <row r="15" spans="1:8" ht="12.75">
      <c r="A15" s="21" t="s">
        <v>9</v>
      </c>
      <c r="B15" s="41">
        <v>3396.19</v>
      </c>
      <c r="C15" s="11">
        <v>88642.66</v>
      </c>
      <c r="D15" s="46">
        <v>42828.37522</v>
      </c>
      <c r="E15" s="17">
        <f t="shared" si="0"/>
        <v>336524865048182.4</v>
      </c>
      <c r="F15" s="10">
        <v>0.00196045</v>
      </c>
      <c r="G15" s="17">
        <f>E15^(1/3)*(2*PI()/(C15/$H$3))^(-2/3)</f>
        <v>20817.572632052998</v>
      </c>
      <c r="H15" s="19">
        <f t="shared" si="1"/>
        <v>311106848084.96313</v>
      </c>
    </row>
    <row r="16" spans="1:8" ht="12.75">
      <c r="A16" s="22" t="s">
        <v>18</v>
      </c>
      <c r="B16" s="12">
        <v>11.1</v>
      </c>
      <c r="C16" s="11">
        <v>27553.84</v>
      </c>
      <c r="D16" s="34">
        <v>0.0007161</v>
      </c>
      <c r="E16" s="17">
        <f t="shared" si="0"/>
        <v>543673.2161117241</v>
      </c>
      <c r="F16" s="10" t="s">
        <v>37</v>
      </c>
      <c r="G16" s="17">
        <f aca="true" t="shared" si="2" ref="G16:G24">E16^(1/3)*(2*PI()/(C16/$H$3))^(-2/3)</f>
        <v>11.208906587915614</v>
      </c>
      <c r="H16" s="58" t="s">
        <v>37</v>
      </c>
    </row>
    <row r="17" spans="1:8" ht="12.75">
      <c r="A17" s="22" t="s">
        <v>19</v>
      </c>
      <c r="B17" s="12">
        <v>6.2</v>
      </c>
      <c r="C17" s="11">
        <v>109074.9</v>
      </c>
      <c r="D17" s="34">
        <v>0.0001041</v>
      </c>
      <c r="E17" s="17">
        <f t="shared" si="0"/>
        <v>1238512.4496220408</v>
      </c>
      <c r="F17" s="10" t="s">
        <v>37</v>
      </c>
      <c r="G17" s="17">
        <f t="shared" si="2"/>
        <v>36.90732112047779</v>
      </c>
      <c r="H17" s="58" t="s">
        <v>37</v>
      </c>
    </row>
    <row r="18" spans="1:8" ht="12.75">
      <c r="A18" s="21" t="s">
        <v>10</v>
      </c>
      <c r="B18" s="13">
        <v>71492</v>
      </c>
      <c r="C18" s="11">
        <v>35729.86</v>
      </c>
      <c r="D18" s="46">
        <v>126712762.6</v>
      </c>
      <c r="E18" s="17">
        <f t="shared" si="0"/>
        <v>1.6176441390237094E+17</v>
      </c>
      <c r="F18" s="10">
        <v>0.014736</v>
      </c>
      <c r="G18" s="17">
        <f t="shared" si="2"/>
        <v>88983.8218816589</v>
      </c>
      <c r="H18" s="19">
        <f t="shared" si="1"/>
        <v>22719421242841976</v>
      </c>
    </row>
    <row r="19" spans="1:8" ht="12.75">
      <c r="A19" s="22" t="s">
        <v>21</v>
      </c>
      <c r="B19" s="12">
        <v>1821.6</v>
      </c>
      <c r="C19" s="11">
        <v>152853.5</v>
      </c>
      <c r="D19" s="34">
        <v>5961</v>
      </c>
      <c r="E19" s="17">
        <f t="shared" si="0"/>
        <v>139273951267472.25</v>
      </c>
      <c r="F19" s="10" t="s">
        <v>37</v>
      </c>
      <c r="G19" s="17">
        <f t="shared" si="2"/>
        <v>22308.45051246019</v>
      </c>
      <c r="H19" s="58" t="s">
        <v>37</v>
      </c>
    </row>
    <row r="20" spans="1:8" ht="12.75">
      <c r="A20" s="22" t="s">
        <v>20</v>
      </c>
      <c r="B20" s="12">
        <v>1560.8</v>
      </c>
      <c r="C20" s="9">
        <v>306822</v>
      </c>
      <c r="D20" s="34">
        <v>3203</v>
      </c>
      <c r="E20" s="17">
        <f t="shared" si="0"/>
        <v>301529586207852</v>
      </c>
      <c r="F20" s="10" t="s">
        <v>37</v>
      </c>
      <c r="G20" s="17">
        <f t="shared" si="2"/>
        <v>45922.99005240699</v>
      </c>
      <c r="H20" s="58" t="s">
        <v>37</v>
      </c>
    </row>
    <row r="21" spans="1:8" ht="13.5" thickBot="1">
      <c r="A21" s="21" t="s">
        <v>11</v>
      </c>
      <c r="B21" s="13">
        <v>60268</v>
      </c>
      <c r="C21" s="10">
        <v>37800</v>
      </c>
      <c r="D21" s="48">
        <v>37940584.9</v>
      </c>
      <c r="E21" s="17">
        <f t="shared" si="0"/>
        <v>54211025328516000</v>
      </c>
      <c r="F21" s="10">
        <v>0.016298</v>
      </c>
      <c r="G21" s="17">
        <f t="shared" si="2"/>
        <v>64173.08574689395</v>
      </c>
      <c r="H21" s="19">
        <f t="shared" si="1"/>
        <v>10337438689020492</v>
      </c>
    </row>
    <row r="22" spans="1:9" ht="12.75">
      <c r="A22" s="21" t="s">
        <v>12</v>
      </c>
      <c r="B22" s="13">
        <v>25559</v>
      </c>
      <c r="C22" s="54">
        <v>56160</v>
      </c>
      <c r="D22" s="49">
        <v>5794549</v>
      </c>
      <c r="E22" s="17">
        <f t="shared" si="0"/>
        <v>18275692322534400</v>
      </c>
      <c r="F22" s="10">
        <v>0.00334343</v>
      </c>
      <c r="G22" s="17">
        <f t="shared" si="2"/>
        <v>58152.96478938175</v>
      </c>
      <c r="H22" s="19">
        <f t="shared" si="1"/>
        <v>221451248608307.3</v>
      </c>
      <c r="I22" s="67" t="s">
        <v>27</v>
      </c>
    </row>
    <row r="23" spans="1:9" ht="12.75" customHeight="1">
      <c r="A23" s="21" t="s">
        <v>13</v>
      </c>
      <c r="B23" s="13">
        <v>24764</v>
      </c>
      <c r="C23" s="11">
        <v>66355.2</v>
      </c>
      <c r="D23" s="50">
        <v>6836527</v>
      </c>
      <c r="E23" s="17">
        <f t="shared" si="0"/>
        <v>30101314295908268</v>
      </c>
      <c r="F23" s="10">
        <v>0.003411</v>
      </c>
      <c r="G23" s="17">
        <f t="shared" si="2"/>
        <v>76755.17098343192</v>
      </c>
      <c r="H23" s="19">
        <f>0.75*F23*SQRT(E23)*B23^2</f>
        <v>272193219623005.94</v>
      </c>
      <c r="I23" s="68"/>
    </row>
    <row r="24" spans="1:9" ht="12.75">
      <c r="A24" s="21" t="s">
        <v>14</v>
      </c>
      <c r="B24" s="14">
        <v>1195</v>
      </c>
      <c r="C24" s="11">
        <v>551810.9</v>
      </c>
      <c r="D24" s="51">
        <v>971.78</v>
      </c>
      <c r="E24" s="17">
        <f t="shared" si="0"/>
        <v>295902412857504.4</v>
      </c>
      <c r="F24" s="10" t="s">
        <v>37</v>
      </c>
      <c r="G24" s="17">
        <f t="shared" si="2"/>
        <v>67489.9129227676</v>
      </c>
      <c r="H24" s="58" t="s">
        <v>37</v>
      </c>
      <c r="I24" s="68"/>
    </row>
    <row r="25" spans="1:9" ht="13.5" thickBot="1">
      <c r="A25" s="24" t="s">
        <v>4</v>
      </c>
      <c r="B25" s="61">
        <v>5000</v>
      </c>
      <c r="C25" s="23">
        <v>10000</v>
      </c>
      <c r="D25" s="52">
        <f>I25*H2</f>
        <v>66742.8</v>
      </c>
      <c r="E25" s="59">
        <f t="shared" si="0"/>
        <v>6674280000000</v>
      </c>
      <c r="F25" s="23">
        <v>0.001</v>
      </c>
      <c r="G25" s="59">
        <f>E25^(1/3)*(2*PI()/(C25/$H$3))^(-2/3)</f>
        <v>1315.6205739360541</v>
      </c>
      <c r="H25" s="60">
        <f>0.75*F25*SQRT(E25)*B25^2</f>
        <v>48439927358.53348</v>
      </c>
      <c r="I25" s="57">
        <f>10^24</f>
        <v>1E+24</v>
      </c>
    </row>
  </sheetData>
  <mergeCells count="5">
    <mergeCell ref="G1:I1"/>
    <mergeCell ref="A9:A10"/>
    <mergeCell ref="I22:I24"/>
    <mergeCell ref="A7:D7"/>
    <mergeCell ref="A6:D6"/>
  </mergeCells>
  <printOptions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AShao</cp:lastModifiedBy>
  <cp:lastPrinted>2011-08-15T21:36:39Z</cp:lastPrinted>
  <dcterms:created xsi:type="dcterms:W3CDTF">2010-06-08T21:03:52Z</dcterms:created>
  <dcterms:modified xsi:type="dcterms:W3CDTF">2011-10-04T22:46:22Z</dcterms:modified>
  <cp:category/>
  <cp:version/>
  <cp:contentType/>
  <cp:contentStatus/>
</cp:coreProperties>
</file>